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505"/>
  </bookViews>
  <sheets>
    <sheet name="Positive Technologies НОВАЯ" sheetId="1" r:id="rId1"/>
    <sheet name="Positive Technologies ПРОДЛЕНИЕ" sheetId="4" r:id="rId2"/>
  </sheets>
  <calcPr calcId="144525"/>
</workbook>
</file>

<file path=xl/calcChain.xml><?xml version="1.0" encoding="utf-8"?>
<calcChain xmlns="http://schemas.openxmlformats.org/spreadsheetml/2006/main">
  <c r="D4" i="4" l="1"/>
  <c r="G14" i="4"/>
  <c r="G15" i="4"/>
  <c r="G13" i="4"/>
  <c r="G12" i="4"/>
  <c r="G11" i="4"/>
  <c r="G10" i="4"/>
  <c r="G9" i="4"/>
  <c r="G8" i="4"/>
  <c r="G7" i="4"/>
  <c r="G6" i="4"/>
  <c r="G5" i="4"/>
  <c r="G4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<sst xmlns="http://schemas.openxmlformats.org/spreadsheetml/2006/main" count="116" uniqueCount="79">
  <si>
    <t>Объём лицензии XSpider 7.8</t>
  </si>
  <si>
    <t>Код продукта</t>
  </si>
  <si>
    <t>Описание</t>
  </si>
  <si>
    <t>(основная лицензия)</t>
  </si>
  <si>
    <t>(дополнительный хост)</t>
  </si>
  <si>
    <t>XS7.8-IP4</t>
  </si>
  <si>
    <t>Предоставление прав на использование XSpider 7.8, лицензия на 4 хоста, гарантийные обязательства в течение 1 (одного) года</t>
  </si>
  <si>
    <t>XS7.8-IP4-ADD</t>
  </si>
  <si>
    <t>Предоставление прав на использование XSpider 7.8, дополнительный хост к лицензии на 4 хоста, гарантийные обязательства в течение 1 (одного) года</t>
  </si>
  <si>
    <t>XS7.8-IP8</t>
  </si>
  <si>
    <t>Предоставление прав на использование XSpider 7.8, лицензия на 8 хостов, гарантийные обязательства в течение 1 (одного) года</t>
  </si>
  <si>
    <t>XS7.8-IP8-ADD</t>
  </si>
  <si>
    <t>Предоставление прав на использование XSpider 7.8, дополнительный хост к лицензии на 8 хостов, гарантийные обязательства в течение 1 (одного) года</t>
  </si>
  <si>
    <t>XS7.8-IP16</t>
  </si>
  <si>
    <t>Предоставление прав на использование XSpider 7.8, лицензия на 16 хостов, гарантийные обязательства в течение 1 (одного) года</t>
  </si>
  <si>
    <t>XS7.8-IP16-ADD</t>
  </si>
  <si>
    <t>Предоставление прав на использование XSpider 7.8, дополнительный хост к лицензии на 16 хостов, гарантийные обязательства в течение 1 (одного) года</t>
  </si>
  <si>
    <t>XS7.8-IP32</t>
  </si>
  <si>
    <t>Предоставление прав на использование XSpider 7.8, лицензия на 32 хоста, гарантийные обязательства в течение 1 (одного) года</t>
  </si>
  <si>
    <t>XS7.8-IP32-ADD</t>
  </si>
  <si>
    <t>Предоставление прав на использование XSpider 7.8, дополнительный хост к лицензии на 32 хоста, гарантийные обязательства в течение 1 (одного) года</t>
  </si>
  <si>
    <t>XS7.8-IP64</t>
  </si>
  <si>
    <t>Предоставление прав на использование XSpider 7.8, лицензия на 64 хоста, гарантийные обязательства в течение 1 (одного) года</t>
  </si>
  <si>
    <t>XS7.8-IP64-ADD</t>
  </si>
  <si>
    <t>Предоставление прав на использование XSpider 7.8, дополнительный хост к лицензии на 64 хоста, гарантийные обязательства в течение 1 (одного) года</t>
  </si>
  <si>
    <t>XS7.8-IP128</t>
  </si>
  <si>
    <t>Предоставление прав на использование XSpider 7.8, лицензия на 128 хостов, гарантийные обязательства в течение 1 (одного) года</t>
  </si>
  <si>
    <t>XS7.8-IP128-ADD</t>
  </si>
  <si>
    <t>Предоставление прав на использование XSpider 7.8, дополнительный хост к лицензии на 128 хостов, гарантийные обязательства в течение 1 (одного) года</t>
  </si>
  <si>
    <t>XS7.8-IP256</t>
  </si>
  <si>
    <t>Предоставление прав на использование XSpider 7.8, лицензия на 256 хостов, гарантийные обязательства в течение 1 (одного) года</t>
  </si>
  <si>
    <t>XS7.8-IP256-ADD</t>
  </si>
  <si>
    <t>Предоставление прав на использование XSpider 7.8, дополнительный хост к лицензии на 256 хостов, гарантийные обязательства в течение 1 (одного) года</t>
  </si>
  <si>
    <t>XS7.8-IP512</t>
  </si>
  <si>
    <t>Предоставление прав на использование XSpider 7.8, лицензия на 512 хостов, гарантийные обязательства в течение 1 (одного) года</t>
  </si>
  <si>
    <t>XS7.8-IP512-ADD</t>
  </si>
  <si>
    <t>Предоставление прав на использование XSpider 7.8, дополнительный хост к лицензии на 512 хостов, гарантийные обязательства в течение 1 (одного) года</t>
  </si>
  <si>
    <t>XS7.8-IP1024</t>
  </si>
  <si>
    <t>Предоставление прав на использование XSpider 7.8, лицензия на 1024 хоста, гарантийные обязательства в течение 1 (одного) года</t>
  </si>
  <si>
    <t>XS7.8-IP1024-ADD</t>
  </si>
  <si>
    <t>Предоставление прав на использование XSpider 7.8, дополнительный хост к лицензии на 1024 хоста, гарантийные обязательства в течение 1 (одного) года</t>
  </si>
  <si>
    <t>XS7.8-IP2048</t>
  </si>
  <si>
    <t>Предоставление прав на использование XSpider 7.8, лицензия на 2048 хоста, гарантийные обязательства в течение 1 (одного) года</t>
  </si>
  <si>
    <t>XS7.8-IP2048-ADD</t>
  </si>
  <si>
    <t>Предоставление прав на использование XSpider 7.8, дополнительный хост к лицензии на 2048 хостов, гарантийные обязательства в течение 1 (одного) года</t>
  </si>
  <si>
    <t>XS7.8-IP4096</t>
  </si>
  <si>
    <t>Предоставление прав на использование XSpider 7.8, лицензия на 4096 хоста, гарантийные обязательства в течение 1 (одного) года</t>
  </si>
  <si>
    <t>XS7.8-IP4096-ADD</t>
  </si>
  <si>
    <t>Предоставление прав на использование XSpider 7.8, дополнительный хост к лицензии на 4096 хостов, гарантийные обязательства в течение 1 (одного) года</t>
  </si>
  <si>
    <t>XS7.8-IP10000</t>
  </si>
  <si>
    <t>Предоставление прав на использование XSpider 7.8, лицензия на 10000 хоста, гарантийные обязательства в течение 1 (одного) года</t>
  </si>
  <si>
    <t>XS7.8-IP10000-ADD</t>
  </si>
  <si>
    <t>Предоставление прав на использование XSpider 7.8, дополнительный хост к лицензии на 10000 хостов, гарантийные обязательства в течение 1 (одного) года</t>
  </si>
  <si>
    <t>Positive Technologies - XSpider 7.8</t>
  </si>
  <si>
    <t>Розничная цена, руб.</t>
  </si>
  <si>
    <t>XS7.8-IP4-EXT</t>
  </si>
  <si>
    <t>XS7.8-IP8-EXT</t>
  </si>
  <si>
    <t>XS7.8-IP16-EXT</t>
  </si>
  <si>
    <t>XS7.8-IP32-EXT</t>
  </si>
  <si>
    <t>XS7.8-IP64-EXT</t>
  </si>
  <si>
    <t>XS7.8-IP128-EXT</t>
  </si>
  <si>
    <t>XS7.8-IP256-EXT</t>
  </si>
  <si>
    <t>XS7.8-IP512-EXT</t>
  </si>
  <si>
    <t>XS7.8-IP1024-EXT</t>
  </si>
  <si>
    <t>XS7.8-IP2048-EXT</t>
  </si>
  <si>
    <t>XS7.8-IP4096-EXT</t>
  </si>
  <si>
    <t>XS7.8-IP10000-EXT</t>
  </si>
  <si>
    <t>XS7.8-IP4-ADD-EXT</t>
  </si>
  <si>
    <t>XS7.8-IP8-ADD-EXT</t>
  </si>
  <si>
    <t>XS7.8-IP16-ADD-EXT</t>
  </si>
  <si>
    <t>XS7.8-IP32-ADD-EXT</t>
  </si>
  <si>
    <t>XS7.8-IP64-ADD-EXT</t>
  </si>
  <si>
    <t>XS7.8-IP128-ADD-EXT</t>
  </si>
  <si>
    <t>XS7.8-IP256-ADD-EXT</t>
  </si>
  <si>
    <t>XS7.8-IP512-ADD-EXT</t>
  </si>
  <si>
    <t>XS7.8-IP1024-ADD-EXT</t>
  </si>
  <si>
    <t>XS7.8-IP2048-ADD-EXT</t>
  </si>
  <si>
    <t>XS7.8-IP4096-ADD-EXT</t>
  </si>
  <si>
    <t>XS7.8-IP10000-ADD-EXT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</si>
</sst>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4"/>
      <color indexed="8"/>
      <name val="Calibri"/>
      <family val="2"/>
      <charset val="204"/>
    </font>
    <font>
      <b/>
      <sz val="8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1" fillId="3" borderId="0" xfId="1" applyFill="1"/>
    <xf numFmtId="0" fontId="2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2" fillId="0" borderId="3" xfId="1" applyFont="1" applyFill="1" applyBorder="1" applyAlignment="1">
      <alignment wrapText="1"/>
    </xf>
    <xf numFmtId="0" fontId="2" fillId="4" borderId="8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3" fontId="2" fillId="4" borderId="14" xfId="1" applyNumberFormat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1" fillId="5" borderId="0" xfId="1" applyFill="1" applyAlignment="1">
      <alignment horizontal="center" vertical="center"/>
    </xf>
    <xf numFmtId="0" fontId="1" fillId="5" borderId="0" xfId="1" applyFill="1"/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3" fontId="2" fillId="4" borderId="9" xfId="1" applyNumberFormat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wrapText="1"/>
    </xf>
    <xf numFmtId="3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0</xdr:rowOff>
    </xdr:from>
    <xdr:to>
      <xdr:col>2</xdr:col>
      <xdr:colOff>2152650</xdr:colOff>
      <xdr:row>0</xdr:row>
      <xdr:rowOff>351440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1019175" cy="351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0</xdr:rowOff>
    </xdr:from>
    <xdr:to>
      <xdr:col>2</xdr:col>
      <xdr:colOff>1133475</xdr:colOff>
      <xdr:row>0</xdr:row>
      <xdr:rowOff>351440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1019175" cy="351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1247775</xdr:colOff>
      <xdr:row>0</xdr:row>
      <xdr:rowOff>0</xdr:rowOff>
    </xdr:from>
    <xdr:to>
      <xdr:col>2</xdr:col>
      <xdr:colOff>2266950</xdr:colOff>
      <xdr:row>0</xdr:row>
      <xdr:rowOff>351440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1019175" cy="351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5"/>
  <sheetViews>
    <sheetView tabSelected="1" workbookViewId="0">
      <pane ySplit="3" topLeftCell="A4" activePane="bottomLeft" state="frozen"/>
      <selection pane="bottomLeft" activeCell="K7" sqref="K7"/>
    </sheetView>
  </sheetViews>
  <sheetFormatPr defaultRowHeight="15" x14ac:dyDescent="0.25"/>
  <cols>
    <col min="1" max="1" width="12" style="7" customWidth="1"/>
    <col min="2" max="2" width="15" style="7" customWidth="1"/>
    <col min="3" max="3" width="35.7109375" customWidth="1"/>
    <col min="4" max="4" width="12.28515625" style="5" customWidth="1"/>
    <col min="5" max="5" width="20.140625" style="5" customWidth="1"/>
    <col min="6" max="6" width="33" customWidth="1"/>
    <col min="7" max="7" width="14" style="5" customWidth="1"/>
  </cols>
  <sheetData>
    <row r="1" spans="1:7" ht="27.75" customHeight="1" thickBot="1" x14ac:dyDescent="0.3">
      <c r="A1" s="51" t="s">
        <v>53</v>
      </c>
      <c r="B1" s="51"/>
      <c r="C1" s="51"/>
      <c r="D1" s="14"/>
      <c r="E1" s="14"/>
      <c r="F1" s="3"/>
      <c r="G1" s="14"/>
    </row>
    <row r="2" spans="1:7" ht="31.5" x14ac:dyDescent="0.25">
      <c r="A2" s="9" t="s">
        <v>0</v>
      </c>
      <c r="B2" s="10" t="s">
        <v>1</v>
      </c>
      <c r="C2" s="10" t="s">
        <v>2</v>
      </c>
      <c r="D2" s="11" t="s">
        <v>54</v>
      </c>
      <c r="E2" s="41" t="s">
        <v>1</v>
      </c>
      <c r="F2" s="10" t="s">
        <v>1</v>
      </c>
      <c r="G2" s="11" t="s">
        <v>54</v>
      </c>
    </row>
    <row r="3" spans="1:7" ht="21" customHeight="1" thickBot="1" x14ac:dyDescent="0.3">
      <c r="A3" s="12"/>
      <c r="B3" s="48" t="s">
        <v>3</v>
      </c>
      <c r="C3" s="49"/>
      <c r="D3" s="13"/>
      <c r="E3" s="50" t="s">
        <v>4</v>
      </c>
      <c r="F3" s="49"/>
      <c r="G3" s="13"/>
    </row>
    <row r="4" spans="1:7" ht="77.25" x14ac:dyDescent="0.25">
      <c r="A4" s="17">
        <v>4</v>
      </c>
      <c r="B4" s="18" t="s">
        <v>5</v>
      </c>
      <c r="C4" s="15" t="s">
        <v>6</v>
      </c>
      <c r="D4" s="20">
        <v>9000</v>
      </c>
      <c r="E4" s="17" t="s">
        <v>7</v>
      </c>
      <c r="F4" s="15" t="s">
        <v>8</v>
      </c>
      <c r="G4" s="20">
        <v>2000</v>
      </c>
    </row>
    <row r="5" spans="1:7" ht="77.25" x14ac:dyDescent="0.25">
      <c r="A5" s="36">
        <v>8</v>
      </c>
      <c r="B5" s="37" t="s">
        <v>9</v>
      </c>
      <c r="C5" s="2" t="s">
        <v>10</v>
      </c>
      <c r="D5" s="38">
        <v>15040</v>
      </c>
      <c r="E5" s="36" t="s">
        <v>11</v>
      </c>
      <c r="F5" s="2" t="s">
        <v>12</v>
      </c>
      <c r="G5" s="38">
        <v>1500</v>
      </c>
    </row>
    <row r="6" spans="1:7" ht="77.25" x14ac:dyDescent="0.25">
      <c r="A6" s="19">
        <v>16</v>
      </c>
      <c r="B6" s="8" t="s">
        <v>13</v>
      </c>
      <c r="C6" s="1" t="s">
        <v>14</v>
      </c>
      <c r="D6" s="21">
        <v>22360</v>
      </c>
      <c r="E6" s="19" t="s">
        <v>15</v>
      </c>
      <c r="F6" s="1" t="s">
        <v>16</v>
      </c>
      <c r="G6" s="21">
        <v>1100</v>
      </c>
    </row>
    <row r="7" spans="1:7" ht="77.25" x14ac:dyDescent="0.25">
      <c r="A7" s="36">
        <v>32</v>
      </c>
      <c r="B7" s="37" t="s">
        <v>17</v>
      </c>
      <c r="C7" s="2" t="s">
        <v>18</v>
      </c>
      <c r="D7" s="38">
        <v>32400</v>
      </c>
      <c r="E7" s="36" t="s">
        <v>19</v>
      </c>
      <c r="F7" s="2" t="s">
        <v>20</v>
      </c>
      <c r="G7" s="42">
        <v>800</v>
      </c>
    </row>
    <row r="8" spans="1:7" ht="77.25" x14ac:dyDescent="0.25">
      <c r="A8" s="19">
        <v>64</v>
      </c>
      <c r="B8" s="8" t="s">
        <v>21</v>
      </c>
      <c r="C8" s="1" t="s">
        <v>22</v>
      </c>
      <c r="D8" s="21">
        <v>45540</v>
      </c>
      <c r="E8" s="19" t="s">
        <v>23</v>
      </c>
      <c r="F8" s="1" t="s">
        <v>24</v>
      </c>
      <c r="G8" s="22">
        <v>550</v>
      </c>
    </row>
    <row r="9" spans="1:7" ht="77.25" x14ac:dyDescent="0.25">
      <c r="A9" s="36">
        <v>128</v>
      </c>
      <c r="B9" s="37" t="s">
        <v>25</v>
      </c>
      <c r="C9" s="2" t="s">
        <v>26</v>
      </c>
      <c r="D9" s="38">
        <v>62000</v>
      </c>
      <c r="E9" s="36" t="s">
        <v>27</v>
      </c>
      <c r="F9" s="2" t="s">
        <v>28</v>
      </c>
      <c r="G9" s="42">
        <v>350</v>
      </c>
    </row>
    <row r="10" spans="1:7" ht="77.25" x14ac:dyDescent="0.25">
      <c r="A10" s="19">
        <v>256</v>
      </c>
      <c r="B10" s="8" t="s">
        <v>29</v>
      </c>
      <c r="C10" s="1" t="s">
        <v>30</v>
      </c>
      <c r="D10" s="21">
        <v>78000</v>
      </c>
      <c r="E10" s="19" t="s">
        <v>31</v>
      </c>
      <c r="F10" s="1" t="s">
        <v>32</v>
      </c>
      <c r="G10" s="22">
        <v>250</v>
      </c>
    </row>
    <row r="11" spans="1:7" ht="77.25" x14ac:dyDescent="0.25">
      <c r="A11" s="36">
        <v>512</v>
      </c>
      <c r="B11" s="37" t="s">
        <v>33</v>
      </c>
      <c r="C11" s="2" t="s">
        <v>34</v>
      </c>
      <c r="D11" s="38">
        <v>140200</v>
      </c>
      <c r="E11" s="36" t="s">
        <v>35</v>
      </c>
      <c r="F11" s="2" t="s">
        <v>36</v>
      </c>
      <c r="G11" s="42">
        <v>220</v>
      </c>
    </row>
    <row r="12" spans="1:7" ht="77.25" x14ac:dyDescent="0.25">
      <c r="A12" s="19">
        <v>1024</v>
      </c>
      <c r="B12" s="8" t="s">
        <v>37</v>
      </c>
      <c r="C12" s="1" t="s">
        <v>38</v>
      </c>
      <c r="D12" s="21">
        <v>242000</v>
      </c>
      <c r="E12" s="19" t="s">
        <v>39</v>
      </c>
      <c r="F12" s="1" t="s">
        <v>40</v>
      </c>
      <c r="G12" s="22">
        <v>200</v>
      </c>
    </row>
    <row r="13" spans="1:7" ht="77.25" x14ac:dyDescent="0.25">
      <c r="A13" s="36">
        <v>2048</v>
      </c>
      <c r="B13" s="37" t="s">
        <v>41</v>
      </c>
      <c r="C13" s="2" t="s">
        <v>42</v>
      </c>
      <c r="D13" s="38">
        <v>410000</v>
      </c>
      <c r="E13" s="36" t="s">
        <v>43</v>
      </c>
      <c r="F13" s="2" t="s">
        <v>44</v>
      </c>
      <c r="G13" s="42">
        <v>180</v>
      </c>
    </row>
    <row r="14" spans="1:7" ht="77.25" x14ac:dyDescent="0.25">
      <c r="A14" s="19">
        <v>4096</v>
      </c>
      <c r="B14" s="8" t="s">
        <v>45</v>
      </c>
      <c r="C14" s="1" t="s">
        <v>46</v>
      </c>
      <c r="D14" s="21">
        <v>600000</v>
      </c>
      <c r="E14" s="19" t="s">
        <v>47</v>
      </c>
      <c r="F14" s="1" t="s">
        <v>48</v>
      </c>
      <c r="G14" s="22">
        <v>130</v>
      </c>
    </row>
    <row r="15" spans="1:7" ht="78" thickBot="1" x14ac:dyDescent="0.3">
      <c r="A15" s="43">
        <v>10000</v>
      </c>
      <c r="B15" s="44" t="s">
        <v>49</v>
      </c>
      <c r="C15" s="45" t="s">
        <v>50</v>
      </c>
      <c r="D15" s="46">
        <v>1000000</v>
      </c>
      <c r="E15" s="43" t="s">
        <v>51</v>
      </c>
      <c r="F15" s="45" t="s">
        <v>52</v>
      </c>
      <c r="G15" s="47">
        <v>60</v>
      </c>
    </row>
  </sheetData>
  <mergeCells count="3">
    <mergeCell ref="B3:C3"/>
    <mergeCell ref="E3:F3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15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8.7109375" style="5" customWidth="1"/>
    <col min="2" max="2" width="21" style="5" customWidth="1"/>
    <col min="3" max="3" width="35.7109375" customWidth="1"/>
    <col min="4" max="4" width="11.28515625" style="5" customWidth="1"/>
    <col min="5" max="5" width="24.42578125" style="5" customWidth="1"/>
    <col min="6" max="6" width="33" customWidth="1"/>
    <col min="7" max="7" width="14" style="5" customWidth="1"/>
  </cols>
  <sheetData>
    <row r="1" spans="1:7" ht="27.75" customHeight="1" thickBot="1" x14ac:dyDescent="0.3">
      <c r="A1" s="55" t="s">
        <v>53</v>
      </c>
      <c r="B1" s="55"/>
      <c r="C1" s="55"/>
      <c r="D1" s="28"/>
      <c r="E1" s="28"/>
      <c r="F1" s="29"/>
      <c r="G1" s="28"/>
    </row>
    <row r="2" spans="1:7" s="7" customFormat="1" ht="54" customHeight="1" x14ac:dyDescent="0.25">
      <c r="A2" s="30" t="s">
        <v>0</v>
      </c>
      <c r="B2" s="31" t="s">
        <v>1</v>
      </c>
      <c r="C2" s="31" t="s">
        <v>2</v>
      </c>
      <c r="D2" s="32" t="s">
        <v>54</v>
      </c>
      <c r="E2" s="33" t="s">
        <v>1</v>
      </c>
      <c r="F2" s="31" t="s">
        <v>1</v>
      </c>
      <c r="G2" s="32" t="s">
        <v>54</v>
      </c>
    </row>
    <row r="3" spans="1:7" ht="21" customHeight="1" thickBot="1" x14ac:dyDescent="0.3">
      <c r="A3" s="34"/>
      <c r="B3" s="52" t="s">
        <v>3</v>
      </c>
      <c r="C3" s="53"/>
      <c r="D3" s="35"/>
      <c r="E3" s="54" t="s">
        <v>4</v>
      </c>
      <c r="F3" s="53"/>
      <c r="G3" s="35"/>
    </row>
    <row r="4" spans="1:7" ht="77.25" x14ac:dyDescent="0.25">
      <c r="A4" s="17">
        <v>4</v>
      </c>
      <c r="B4" s="18" t="s">
        <v>55</v>
      </c>
      <c r="C4" s="15" t="s">
        <v>6</v>
      </c>
      <c r="D4" s="20">
        <f>9000*0.4</f>
        <v>3600</v>
      </c>
      <c r="E4" s="17" t="s">
        <v>67</v>
      </c>
      <c r="F4" s="15" t="s">
        <v>8</v>
      </c>
      <c r="G4" s="20">
        <f>2000*0.4</f>
        <v>800</v>
      </c>
    </row>
    <row r="5" spans="1:7" ht="77.25" x14ac:dyDescent="0.25">
      <c r="A5" s="23">
        <v>8</v>
      </c>
      <c r="B5" s="6" t="s">
        <v>56</v>
      </c>
      <c r="C5" s="4" t="s">
        <v>10</v>
      </c>
      <c r="D5" s="24">
        <f>15040*0.4</f>
        <v>6016</v>
      </c>
      <c r="E5" s="23" t="s">
        <v>68</v>
      </c>
      <c r="F5" s="4" t="s">
        <v>12</v>
      </c>
      <c r="G5" s="24">
        <f>1500*0.4</f>
        <v>600</v>
      </c>
    </row>
    <row r="6" spans="1:7" ht="77.25" x14ac:dyDescent="0.25">
      <c r="A6" s="19">
        <v>16</v>
      </c>
      <c r="B6" s="8" t="s">
        <v>57</v>
      </c>
      <c r="C6" s="1" t="s">
        <v>14</v>
      </c>
      <c r="D6" s="21">
        <f>22360*0.4</f>
        <v>8944</v>
      </c>
      <c r="E6" s="19" t="s">
        <v>69</v>
      </c>
      <c r="F6" s="1" t="s">
        <v>16</v>
      </c>
      <c r="G6" s="21">
        <f>1100*0.4</f>
        <v>440</v>
      </c>
    </row>
    <row r="7" spans="1:7" ht="77.25" x14ac:dyDescent="0.25">
      <c r="A7" s="23">
        <v>32</v>
      </c>
      <c r="B7" s="6" t="s">
        <v>58</v>
      </c>
      <c r="C7" s="4" t="s">
        <v>18</v>
      </c>
      <c r="D7" s="24">
        <f>32400*0.4</f>
        <v>12960</v>
      </c>
      <c r="E7" s="23" t="s">
        <v>70</v>
      </c>
      <c r="F7" s="4" t="s">
        <v>20</v>
      </c>
      <c r="G7" s="25">
        <f>800*0.4</f>
        <v>320</v>
      </c>
    </row>
    <row r="8" spans="1:7" ht="77.25" x14ac:dyDescent="0.25">
      <c r="A8" s="19">
        <v>64</v>
      </c>
      <c r="B8" s="8" t="s">
        <v>59</v>
      </c>
      <c r="C8" s="1" t="s">
        <v>22</v>
      </c>
      <c r="D8" s="21">
        <f>45540*0.4</f>
        <v>18216</v>
      </c>
      <c r="E8" s="19" t="s">
        <v>71</v>
      </c>
      <c r="F8" s="1" t="s">
        <v>24</v>
      </c>
      <c r="G8" s="22">
        <f>550*0.4</f>
        <v>220</v>
      </c>
    </row>
    <row r="9" spans="1:7" ht="77.25" x14ac:dyDescent="0.25">
      <c r="A9" s="23">
        <v>128</v>
      </c>
      <c r="B9" s="6" t="s">
        <v>60</v>
      </c>
      <c r="C9" s="4" t="s">
        <v>26</v>
      </c>
      <c r="D9" s="24">
        <f>62000*0.4</f>
        <v>24800</v>
      </c>
      <c r="E9" s="23" t="s">
        <v>72</v>
      </c>
      <c r="F9" s="4" t="s">
        <v>28</v>
      </c>
      <c r="G9" s="25">
        <f>350*0.4</f>
        <v>140</v>
      </c>
    </row>
    <row r="10" spans="1:7" ht="77.25" x14ac:dyDescent="0.25">
      <c r="A10" s="19">
        <v>256</v>
      </c>
      <c r="B10" s="8" t="s">
        <v>61</v>
      </c>
      <c r="C10" s="1" t="s">
        <v>30</v>
      </c>
      <c r="D10" s="21">
        <f>78000*0.4</f>
        <v>31200</v>
      </c>
      <c r="E10" s="19" t="s">
        <v>73</v>
      </c>
      <c r="F10" s="1" t="s">
        <v>32</v>
      </c>
      <c r="G10" s="22">
        <f>250*0.4</f>
        <v>100</v>
      </c>
    </row>
    <row r="11" spans="1:7" ht="77.25" x14ac:dyDescent="0.25">
      <c r="A11" s="23">
        <v>512</v>
      </c>
      <c r="B11" s="6" t="s">
        <v>62</v>
      </c>
      <c r="C11" s="4" t="s">
        <v>34</v>
      </c>
      <c r="D11" s="24">
        <f>140200*0.4</f>
        <v>56080</v>
      </c>
      <c r="E11" s="23" t="s">
        <v>74</v>
      </c>
      <c r="F11" s="4" t="s">
        <v>36</v>
      </c>
      <c r="G11" s="25">
        <f>220*0.4</f>
        <v>88</v>
      </c>
    </row>
    <row r="12" spans="1:7" ht="77.25" x14ac:dyDescent="0.25">
      <c r="A12" s="19">
        <v>1024</v>
      </c>
      <c r="B12" s="8" t="s">
        <v>63</v>
      </c>
      <c r="C12" s="1" t="s">
        <v>38</v>
      </c>
      <c r="D12" s="21">
        <f>242000*0.4</f>
        <v>96800</v>
      </c>
      <c r="E12" s="19" t="s">
        <v>75</v>
      </c>
      <c r="F12" s="1" t="s">
        <v>40</v>
      </c>
      <c r="G12" s="22">
        <f>200*0.4</f>
        <v>80</v>
      </c>
    </row>
    <row r="13" spans="1:7" ht="77.25" x14ac:dyDescent="0.25">
      <c r="A13" s="23">
        <v>2048</v>
      </c>
      <c r="B13" s="6" t="s">
        <v>64</v>
      </c>
      <c r="C13" s="4" t="s">
        <v>42</v>
      </c>
      <c r="D13" s="24">
        <f>410000*0.4</f>
        <v>164000</v>
      </c>
      <c r="E13" s="23" t="s">
        <v>76</v>
      </c>
      <c r="F13" s="4" t="s">
        <v>44</v>
      </c>
      <c r="G13" s="25">
        <f>180*0.4</f>
        <v>72</v>
      </c>
    </row>
    <row r="14" spans="1:7" ht="77.25" x14ac:dyDescent="0.25">
      <c r="A14" s="19">
        <v>4096</v>
      </c>
      <c r="B14" s="8" t="s">
        <v>65</v>
      </c>
      <c r="C14" s="1" t="s">
        <v>46</v>
      </c>
      <c r="D14" s="21">
        <f>600000*0.4</f>
        <v>240000</v>
      </c>
      <c r="E14" s="19" t="s">
        <v>77</v>
      </c>
      <c r="F14" s="1" t="s">
        <v>48</v>
      </c>
      <c r="G14" s="22">
        <f>130*0.4</f>
        <v>52</v>
      </c>
    </row>
    <row r="15" spans="1:7" ht="78" thickBot="1" x14ac:dyDescent="0.3">
      <c r="A15" s="26">
        <v>10000</v>
      </c>
      <c r="B15" s="39" t="s">
        <v>66</v>
      </c>
      <c r="C15" s="16" t="s">
        <v>50</v>
      </c>
      <c r="D15" s="40">
        <f>1000000*0.4</f>
        <v>400000</v>
      </c>
      <c r="E15" s="26" t="s">
        <v>78</v>
      </c>
      <c r="F15" s="16" t="s">
        <v>52</v>
      </c>
      <c r="G15" s="27">
        <f>60*0.4</f>
        <v>24</v>
      </c>
    </row>
  </sheetData>
  <mergeCells count="3">
    <mergeCell ref="B3:C3"/>
    <mergeCell ref="E3:F3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Positive Technologies НОВАЯ</vt:lpstr>
      <vt:lpstr>Positive Technologies ПРОДЛЕНИЕ</vt:lpstr>
    </vt:vector>
  </TitlesOfParts>
  <Company>kontoras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</dc:creator>
  <cp:lastModifiedBy>Елена Гуцало</cp:lastModifiedBy>
  <dcterms:created xsi:type="dcterms:W3CDTF">2013-04-15T12:01:06Z</dcterms:created>
  <dcterms:modified xsi:type="dcterms:W3CDTF">2015-03-04T15:25:54Z</dcterms:modified>
</cp:coreProperties>
</file>